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motojun/Dropbox/"/>
    </mc:Choice>
  </mc:AlternateContent>
  <xr:revisionPtr revIDLastSave="0" documentId="13_ncr:1_{CEC57B0F-070E-5D42-9DB5-AC33DE143006}" xr6:coauthVersionLast="43" xr6:coauthVersionMax="43" xr10:uidLastSave="{00000000-0000-0000-0000-000000000000}"/>
  <bookViews>
    <workbookView xWindow="240" yWindow="460" windowWidth="28300" windowHeight="16220" xr2:uid="{E438FC8E-251B-8942-8E37-1363169FE0E3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5" i="1"/>
  <c r="C14" i="1"/>
  <c r="C13" i="1"/>
  <c r="C12" i="1"/>
  <c r="C11" i="1"/>
  <c r="C6" i="1"/>
  <c r="M6" i="1"/>
  <c r="B5" i="1"/>
  <c r="C16" i="1"/>
  <c r="D10" i="1"/>
  <c r="C10" i="1"/>
  <c r="D18" i="1" l="1"/>
  <c r="F18" i="1"/>
  <c r="G18" i="1"/>
  <c r="I18" i="1"/>
  <c r="K18" i="1"/>
  <c r="M18" i="1"/>
  <c r="N5" i="1"/>
  <c r="D8" i="1"/>
  <c r="C8" i="1"/>
  <c r="E10" i="1"/>
  <c r="F10" i="1"/>
  <c r="G10" i="1"/>
  <c r="H10" i="1"/>
  <c r="I10" i="1"/>
  <c r="J10" i="1"/>
  <c r="K10" i="1"/>
  <c r="L10" i="1"/>
  <c r="M10" i="1"/>
  <c r="D9" i="1"/>
  <c r="E9" i="1"/>
  <c r="F9" i="1"/>
  <c r="G9" i="1"/>
  <c r="H9" i="1"/>
  <c r="I9" i="1"/>
  <c r="J9" i="1"/>
  <c r="K9" i="1"/>
  <c r="L9" i="1"/>
  <c r="C9" i="1"/>
  <c r="E8" i="1"/>
  <c r="F8" i="1"/>
  <c r="G8" i="1"/>
  <c r="H8" i="1"/>
  <c r="I8" i="1"/>
  <c r="J8" i="1"/>
  <c r="K8" i="1"/>
  <c r="L8" i="1"/>
  <c r="M8" i="1"/>
  <c r="M5" i="1"/>
  <c r="C5" i="1"/>
  <c r="D5" i="1"/>
  <c r="E5" i="1"/>
  <c r="F5" i="1"/>
  <c r="G5" i="1"/>
  <c r="H5" i="1"/>
  <c r="I5" i="1"/>
  <c r="J5" i="1"/>
  <c r="K5" i="1"/>
  <c r="L5" i="1"/>
  <c r="J18" i="1" l="1"/>
  <c r="E18" i="1"/>
  <c r="L18" i="1"/>
  <c r="H18" i="1"/>
  <c r="M9" i="1"/>
  <c r="C7" i="1"/>
  <c r="C17" i="1" l="1"/>
</calcChain>
</file>

<file path=xl/sharedStrings.xml><?xml version="1.0" encoding="utf-8"?>
<sst xmlns="http://schemas.openxmlformats.org/spreadsheetml/2006/main" count="23" uniqueCount="23">
  <si>
    <t>A) Sales</t>
    <phoneticPr fontId="2"/>
  </si>
  <si>
    <t>B) Net Income</t>
    <phoneticPr fontId="2"/>
  </si>
  <si>
    <t>C) A-B = Cost</t>
    <phoneticPr fontId="2"/>
  </si>
  <si>
    <t>1-a =</t>
    <phoneticPr fontId="2"/>
  </si>
  <si>
    <t xml:space="preserve"> dS/S</t>
    <phoneticPr fontId="2"/>
  </si>
  <si>
    <t>VAR.S(dS/S)</t>
    <phoneticPr fontId="2"/>
  </si>
  <si>
    <t>VAR.S(dC/C)</t>
    <phoneticPr fontId="2"/>
  </si>
  <si>
    <t>VAR.S(a (dS/S -dC/C) + dC/C)</t>
    <phoneticPr fontId="2"/>
  </si>
  <si>
    <t>STDEV.S(a (dS/S -dC/C) + dC/C)</t>
    <phoneticPr fontId="2"/>
  </si>
  <si>
    <t>STDEV.S(dI/I)</t>
    <phoneticPr fontId="2"/>
  </si>
  <si>
    <t>dI/I</t>
    <phoneticPr fontId="2"/>
  </si>
  <si>
    <t>a^2 V(dS/S) +(1-a)^2 V(dC/C)+2a(1-a)COV(dS/S,dC/C)</t>
    <phoneticPr fontId="2"/>
  </si>
  <si>
    <t>Risk Premium on earnings</t>
    <phoneticPr fontId="2"/>
  </si>
  <si>
    <t>Could I  ask you to register my you-tube channel please?</t>
    <phoneticPr fontId="2"/>
  </si>
  <si>
    <t>HW Stock Valuation #7 risk premium part 2  RP on earnings</t>
    <phoneticPr fontId="2"/>
  </si>
  <si>
    <t>https://www.dropbox.com/s/3wus6goivaosuo0/Stock_Valuation007HW.xlsx?dl=0</t>
  </si>
  <si>
    <t xml:space="preserve"> dC/C</t>
    <phoneticPr fontId="2"/>
  </si>
  <si>
    <t># of samples</t>
    <phoneticPr fontId="2"/>
  </si>
  <si>
    <t>COVARIANCE.S(dS/S, dC/C)</t>
    <phoneticPr fontId="2"/>
  </si>
  <si>
    <t>Y=a(dS/S -dC/C) + dC/C</t>
    <phoneticPr fontId="2"/>
  </si>
  <si>
    <t>STDEV.S(Y)</t>
    <phoneticPr fontId="2"/>
  </si>
  <si>
    <t>a =1/b= 1/LN(newest sales/newest cost)</t>
    <phoneticPr fontId="2"/>
  </si>
  <si>
    <t>b=LN(S/C)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</si>
</sst>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%"/>
  </numFmts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メイリオ"/>
      <family val="2"/>
      <charset val="128"/>
    </font>
    <font>
      <sz val="24"/>
      <color theme="1"/>
      <name val="游ゴシック"/>
      <family val="2"/>
      <charset val="128"/>
      <scheme val="minor"/>
    </font>
    <font>
      <sz val="28"/>
      <color rgb="FF0070C0"/>
      <name val="游ゴシック"/>
      <family val="2"/>
      <charset val="128"/>
      <scheme val="minor"/>
    </font>
    <font>
      <sz val="12"/>
      <color rgb="FF0070C0"/>
      <name val="游ゴシック"/>
      <family val="3"/>
      <charset val="128"/>
      <scheme val="minor"/>
    </font>
    <font>
      <sz val="22"/>
      <color rgb="FF0070C0"/>
      <name val="游ゴシック"/>
      <family val="2"/>
      <charset val="128"/>
      <scheme val="minor"/>
    </font>
    <font>
      <sz val="22"/>
      <color rgb="FF0070C0"/>
      <name val="メイリオ"/>
      <family val="2"/>
      <charset val="128"/>
    </font>
    <font>
      <sz val="22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17" fontId="4" fillId="0" borderId="0" xfId="0" applyNumberFormat="1" applyFont="1">
      <alignment vertical="center"/>
    </xf>
    <xf numFmtId="0" fontId="3" fillId="2" borderId="0" xfId="0" applyFont="1" applyFill="1">
      <alignment vertical="center"/>
    </xf>
    <xf numFmtId="3" fontId="3" fillId="0" borderId="0" xfId="0" applyNumberFormat="1" applyFont="1">
      <alignment vertical="center"/>
    </xf>
    <xf numFmtId="180" fontId="3" fillId="0" borderId="0" xfId="1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" fontId="9" fillId="0" borderId="0" xfId="0" applyNumberFormat="1" applyFont="1">
      <alignment vertical="center"/>
    </xf>
    <xf numFmtId="0" fontId="10" fillId="0" borderId="0" xfId="0" applyFont="1">
      <alignment vertical="center"/>
    </xf>
    <xf numFmtId="180" fontId="1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D743D-1F0E-294E-B61E-C1D11F6779A8}">
  <dimension ref="A1:N20"/>
  <sheetViews>
    <sheetView tabSelected="1" workbookViewId="0"/>
  </sheetViews>
  <sheetFormatPr baseColWidth="10" defaultRowHeight="38"/>
  <cols>
    <col min="1" max="13" width="27.7109375" style="1" customWidth="1"/>
  </cols>
  <sheetData>
    <row r="1" spans="1:14" ht="64" customHeight="1">
      <c r="A1" s="6" t="s">
        <v>14</v>
      </c>
      <c r="E1" s="1" t="s">
        <v>15</v>
      </c>
    </row>
    <row r="2" spans="1:14">
      <c r="B2" s="2">
        <v>40148</v>
      </c>
      <c r="C2" s="2">
        <v>40513</v>
      </c>
      <c r="D2" s="2">
        <v>40878</v>
      </c>
      <c r="E2" s="2">
        <v>41244</v>
      </c>
      <c r="F2" s="2">
        <v>41609</v>
      </c>
      <c r="G2" s="2">
        <v>41974</v>
      </c>
      <c r="H2" s="2">
        <v>42339</v>
      </c>
      <c r="I2" s="2">
        <v>42705</v>
      </c>
      <c r="J2" s="2">
        <v>43070</v>
      </c>
      <c r="K2" s="2">
        <v>43435</v>
      </c>
      <c r="L2" s="2">
        <v>43800</v>
      </c>
      <c r="M2" s="2">
        <v>44166</v>
      </c>
      <c r="N2" t="s">
        <v>17</v>
      </c>
    </row>
    <row r="3" spans="1:14">
      <c r="A3" s="9" t="s">
        <v>0</v>
      </c>
      <c r="B3" s="10">
        <v>83298</v>
      </c>
      <c r="C3" s="10">
        <v>107679</v>
      </c>
      <c r="D3" s="10">
        <v>104924</v>
      </c>
      <c r="E3" s="10">
        <v>98704</v>
      </c>
      <c r="F3" s="10">
        <v>100935</v>
      </c>
      <c r="G3" s="10">
        <v>114576</v>
      </c>
      <c r="H3" s="10">
        <v>104864</v>
      </c>
      <c r="I3" s="10">
        <v>88580</v>
      </c>
      <c r="J3" s="10">
        <v>106252</v>
      </c>
      <c r="K3" s="10">
        <v>231302</v>
      </c>
      <c r="L3" s="10">
        <v>288000</v>
      </c>
      <c r="M3" s="10">
        <v>300000</v>
      </c>
    </row>
    <row r="4" spans="1:14">
      <c r="A4" s="9" t="s">
        <v>1</v>
      </c>
      <c r="B4" s="10">
        <v>2674</v>
      </c>
      <c r="C4" s="10">
        <v>5630</v>
      </c>
      <c r="D4" s="10">
        <v>6119</v>
      </c>
      <c r="E4" s="10">
        <v>1993</v>
      </c>
      <c r="F4" s="10">
        <v>1213</v>
      </c>
      <c r="G4" s="10">
        <v>2562</v>
      </c>
      <c r="H4" s="10">
        <v>2484</v>
      </c>
      <c r="I4" s="10">
        <v>-7929</v>
      </c>
      <c r="J4" s="10">
        <v>11816</v>
      </c>
      <c r="K4" s="10">
        <v>73998</v>
      </c>
      <c r="L4" s="10">
        <v>49300</v>
      </c>
      <c r="M4" s="10">
        <v>49300</v>
      </c>
    </row>
    <row r="5" spans="1:14">
      <c r="A5" s="1" t="s">
        <v>2</v>
      </c>
      <c r="B5" s="4">
        <f>B3-B4</f>
        <v>80624</v>
      </c>
      <c r="C5" s="4">
        <f t="shared" ref="C5:M5" si="0">C3-C4</f>
        <v>102049</v>
      </c>
      <c r="D5" s="4">
        <f t="shared" si="0"/>
        <v>98805</v>
      </c>
      <c r="E5" s="4">
        <f t="shared" si="0"/>
        <v>96711</v>
      </c>
      <c r="F5" s="4">
        <f t="shared" si="0"/>
        <v>99722</v>
      </c>
      <c r="G5" s="4">
        <f t="shared" si="0"/>
        <v>112014</v>
      </c>
      <c r="H5" s="4">
        <f t="shared" si="0"/>
        <v>102380</v>
      </c>
      <c r="I5" s="4">
        <f t="shared" si="0"/>
        <v>96509</v>
      </c>
      <c r="J5" s="4">
        <f t="shared" si="0"/>
        <v>94436</v>
      </c>
      <c r="K5" s="4">
        <f t="shared" si="0"/>
        <v>157304</v>
      </c>
      <c r="L5" s="4">
        <f t="shared" si="0"/>
        <v>238700</v>
      </c>
      <c r="M5" s="4">
        <f t="shared" si="0"/>
        <v>250700</v>
      </c>
      <c r="N5" s="4">
        <f>COUNTA(B5:M5)</f>
        <v>12</v>
      </c>
    </row>
    <row r="6" spans="1:14">
      <c r="A6" s="1" t="s">
        <v>21</v>
      </c>
      <c r="C6" s="3">
        <f>1/LN(M3/M5)</f>
        <v>5.5702402719232094</v>
      </c>
      <c r="L6" s="1" t="s">
        <v>22</v>
      </c>
      <c r="M6" s="1">
        <f>LN(M3/M5)</f>
        <v>0.17952546949195333</v>
      </c>
    </row>
    <row r="7" spans="1:14">
      <c r="A7" s="1" t="s">
        <v>3</v>
      </c>
      <c r="C7" s="1">
        <f>1-C6</f>
        <v>-4.5702402719232094</v>
      </c>
    </row>
    <row r="8" spans="1:14">
      <c r="A8" s="1" t="s">
        <v>4</v>
      </c>
      <c r="C8" s="1">
        <f>LN(C3/B3)</f>
        <v>0.25673003979694348</v>
      </c>
      <c r="D8" s="1">
        <f>LN(D3/C3)</f>
        <v>-2.5918300520533288E-2</v>
      </c>
      <c r="E8" s="1">
        <f t="shared" ref="D8:M8" si="1">LN(E3/D3)</f>
        <v>-6.1110806089847709E-2</v>
      </c>
      <c r="F8" s="1">
        <f t="shared" si="1"/>
        <v>2.2351272841108272E-2</v>
      </c>
      <c r="G8" s="1">
        <f t="shared" si="1"/>
        <v>0.1267616129561929</v>
      </c>
      <c r="H8" s="1">
        <f t="shared" si="1"/>
        <v>-8.8574085748179904E-2</v>
      </c>
      <c r="I8" s="1">
        <f t="shared" si="1"/>
        <v>-0.16875817402135196</v>
      </c>
      <c r="J8" s="1">
        <f t="shared" si="1"/>
        <v>0.18190753266172535</v>
      </c>
      <c r="K8" s="1">
        <f t="shared" si="1"/>
        <v>0.77791058482230757</v>
      </c>
      <c r="L8" s="1">
        <f t="shared" si="1"/>
        <v>0.21923626415686076</v>
      </c>
      <c r="M8" s="1">
        <f t="shared" si="1"/>
        <v>4.08219945202552E-2</v>
      </c>
    </row>
    <row r="9" spans="1:14">
      <c r="A9" s="1" t="s">
        <v>16</v>
      </c>
      <c r="C9" s="1">
        <f>LN(C5/B5)</f>
        <v>0.23565671815152048</v>
      </c>
      <c r="D9" s="1">
        <f t="shared" ref="D9:M9" si="2">LN(D5/C5)</f>
        <v>-3.2304879328996769E-2</v>
      </c>
      <c r="E9" s="1">
        <f t="shared" si="2"/>
        <v>-2.1421060893026003E-2</v>
      </c>
      <c r="F9" s="1">
        <f t="shared" si="2"/>
        <v>3.0659164743735316E-2</v>
      </c>
      <c r="G9" s="1">
        <f t="shared" si="2"/>
        <v>0.11623754887177007</v>
      </c>
      <c r="H9" s="1">
        <f t="shared" si="2"/>
        <v>-8.9932482453808318E-2</v>
      </c>
      <c r="I9" s="1">
        <f t="shared" si="2"/>
        <v>-5.9055112784631894E-2</v>
      </c>
      <c r="J9" s="1">
        <f t="shared" si="2"/>
        <v>-2.1713911858838503E-2</v>
      </c>
      <c r="K9" s="1">
        <f t="shared" si="2"/>
        <v>0.51025788247128911</v>
      </c>
      <c r="L9" s="1">
        <f t="shared" si="2"/>
        <v>0.41702729448752851</v>
      </c>
      <c r="M9" s="1">
        <f t="shared" si="2"/>
        <v>4.9049471819463224E-2</v>
      </c>
    </row>
    <row r="10" spans="1:14">
      <c r="A10" s="1" t="s">
        <v>10</v>
      </c>
      <c r="C10" s="1">
        <f>LN(C4/B4)</f>
        <v>0.74453396347184753</v>
      </c>
      <c r="D10" s="1">
        <f>LN(D4/C4)</f>
        <v>8.3289242328804539E-2</v>
      </c>
      <c r="E10" s="1">
        <f>LN(E4/D4)</f>
        <v>-1.1217576432497458</v>
      </c>
      <c r="F10" s="1">
        <f t="shared" ref="D10:M10" si="3">LN(F4/E4)</f>
        <v>-0.49654441126874466</v>
      </c>
      <c r="G10" s="1">
        <f t="shared" si="3"/>
        <v>0.74769157351262949</v>
      </c>
      <c r="H10" s="1">
        <f t="shared" si="3"/>
        <v>-3.0918039403310206E-2</v>
      </c>
      <c r="I10" s="1" t="e">
        <f t="shared" si="3"/>
        <v>#NUM!</v>
      </c>
      <c r="J10" s="1" t="e">
        <f t="shared" si="3"/>
        <v>#NUM!</v>
      </c>
      <c r="K10" s="1">
        <f t="shared" si="3"/>
        <v>1.8345835205828274</v>
      </c>
      <c r="L10" s="1">
        <f t="shared" si="3"/>
        <v>-0.40611398476326166</v>
      </c>
      <c r="M10" s="1">
        <f t="shared" si="3"/>
        <v>0</v>
      </c>
    </row>
    <row r="11" spans="1:14">
      <c r="A11" s="1" t="s">
        <v>5</v>
      </c>
      <c r="C11" s="1">
        <f>_xlfn.VAR.S(C8:M8)</f>
        <v>6.6191393053746703E-2</v>
      </c>
    </row>
    <row r="12" spans="1:14">
      <c r="A12" s="1" t="s">
        <v>6</v>
      </c>
      <c r="C12" s="1">
        <f>_xlfn.VAR.S(C9:M9)</f>
        <v>4.0321519701614864E-2</v>
      </c>
    </row>
    <row r="13" spans="1:14">
      <c r="A13" s="1" t="s">
        <v>18</v>
      </c>
      <c r="C13" s="1">
        <f>_xlfn.COVARIANCE.S(C8:M8,C9:M9)</f>
        <v>4.5026283019556114E-2</v>
      </c>
    </row>
    <row r="14" spans="1:14">
      <c r="A14" s="1" t="s">
        <v>7</v>
      </c>
      <c r="C14" s="1">
        <f>C6^2*C11+C7^2*C12+2*C6*C7*C13</f>
        <v>0.60345951394083874</v>
      </c>
      <c r="E14" s="1" t="s">
        <v>11</v>
      </c>
    </row>
    <row r="15" spans="1:14">
      <c r="A15" s="1" t="s">
        <v>8</v>
      </c>
      <c r="C15" s="3">
        <f>C14^0.5</f>
        <v>0.77682656619147539</v>
      </c>
    </row>
    <row r="16" spans="1:14">
      <c r="A16" s="1" t="s">
        <v>9</v>
      </c>
      <c r="C16" s="1" t="e">
        <f>_xlfn.STDEV.S(C10:M10)</f>
        <v>#NUM!</v>
      </c>
    </row>
    <row r="17" spans="1:13">
      <c r="A17" s="9" t="s">
        <v>12</v>
      </c>
      <c r="B17" s="11"/>
      <c r="C17" s="12">
        <f>C15/3</f>
        <v>0.2589421887304918</v>
      </c>
    </row>
    <row r="18" spans="1:13">
      <c r="A18" s="1" t="s">
        <v>19</v>
      </c>
      <c r="C18" s="1">
        <f>$C$6*C8-$C$6*C9+C9</f>
        <v>0.35304018304404672</v>
      </c>
      <c r="D18" s="1">
        <f t="shared" ref="D18:M18" si="4">$C$6*D8-$C$6*D9+D9</f>
        <v>3.2698991497178559E-3</v>
      </c>
      <c r="E18" s="1">
        <f t="shared" si="4"/>
        <v>-0.24250247797073307</v>
      </c>
      <c r="F18" s="1">
        <f t="shared" si="4"/>
        <v>-1.5617789307062573E-2</v>
      </c>
      <c r="G18" s="1">
        <f t="shared" si="4"/>
        <v>0.17485911445912283</v>
      </c>
      <c r="H18" s="1">
        <f t="shared" si="4"/>
        <v>-8.2365886418869119E-2</v>
      </c>
      <c r="I18" s="1">
        <f t="shared" si="4"/>
        <v>-0.67012752243866802</v>
      </c>
      <c r="J18" s="1">
        <f t="shared" si="4"/>
        <v>1.1125064586367837</v>
      </c>
      <c r="K18" s="1">
        <f t="shared" si="4"/>
        <v>2.0011477439960075</v>
      </c>
      <c r="L18" s="1">
        <f t="shared" si="4"/>
        <v>-0.6847162680855422</v>
      </c>
      <c r="M18" s="1">
        <f t="shared" si="4"/>
        <v>3.2204464310806799E-3</v>
      </c>
    </row>
    <row r="19" spans="1:13">
      <c r="A19" s="1" t="s">
        <v>20</v>
      </c>
      <c r="C19" s="3">
        <f>_xlfn.STDEV.S(C18:M18)</f>
        <v>0.77682656619147539</v>
      </c>
    </row>
    <row r="20" spans="1:13">
      <c r="C20" s="5">
        <f>C19/3</f>
        <v>0.2589421887304918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DF69-73DE-6D43-906D-DFB816E73E5B}">
  <dimension ref="C4:L4"/>
  <sheetViews>
    <sheetView workbookViewId="0">
      <selection activeCell="A26" sqref="A26"/>
    </sheetView>
  </sheetViews>
  <sheetFormatPr baseColWidth="10" defaultRowHeight="20"/>
  <sheetData>
    <row r="4" spans="3:12" ht="47">
      <c r="C4" s="7" t="s">
        <v>13</v>
      </c>
      <c r="D4" s="8"/>
      <c r="E4" s="8"/>
      <c r="F4" s="8"/>
      <c r="G4" s="8"/>
      <c r="H4" s="8"/>
      <c r="I4" s="8"/>
      <c r="J4" s="8"/>
      <c r="K4" s="8"/>
      <c r="L4" s="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yamamoto@links-research.com</dc:creator>
  <cp:lastModifiedBy>yamamoto@links-research.com</cp:lastModifiedBy>
  <dcterms:created xsi:type="dcterms:W3CDTF">2019-08-28T04:42:15Z</dcterms:created>
  <dcterms:modified xsi:type="dcterms:W3CDTF">2019-08-28T08:25:13Z</dcterms:modified>
</cp:coreProperties>
</file>